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90" windowWidth="11580" windowHeight="8835"/>
  </bookViews>
  <sheets>
    <sheet name="Evaluación" sheetId="2" r:id="rId1"/>
    <sheet name="Parámetros" sheetId="1" r:id="rId2"/>
    <sheet name="Instrucciones" sheetId="4" r:id="rId3"/>
  </sheets>
  <calcPr calcId="125725"/>
</workbook>
</file>

<file path=xl/calcChain.xml><?xml version="1.0" encoding="utf-8"?>
<calcChain xmlns="http://schemas.openxmlformats.org/spreadsheetml/2006/main">
  <c r="E34" i="2"/>
  <c r="D33"/>
  <c r="F33" s="1"/>
  <c r="D32"/>
  <c r="F32" s="1"/>
  <c r="D31"/>
  <c r="F31" s="1"/>
  <c r="D30"/>
  <c r="F30" s="1"/>
  <c r="D29"/>
  <c r="F29" s="1"/>
  <c r="E27"/>
  <c r="C25"/>
  <c r="D25" s="1"/>
  <c r="F25" s="1"/>
  <c r="C24"/>
  <c r="D24" s="1"/>
  <c r="F24" s="1"/>
  <c r="C23"/>
  <c r="D23" s="1"/>
  <c r="F23" s="1"/>
  <c r="C22"/>
  <c r="D22" s="1"/>
  <c r="F22" s="1"/>
  <c r="C21"/>
  <c r="D21" s="1"/>
  <c r="F21" s="1"/>
  <c r="C19"/>
  <c r="C18"/>
  <c r="G10"/>
  <c r="C26" s="1"/>
  <c r="D26" s="1"/>
  <c r="F26" s="1"/>
  <c r="F27" l="1"/>
  <c r="F36" s="1"/>
  <c r="F34"/>
</calcChain>
</file>

<file path=xl/sharedStrings.xml><?xml version="1.0" encoding="utf-8"?>
<sst xmlns="http://schemas.openxmlformats.org/spreadsheetml/2006/main" count="128" uniqueCount="120">
  <si>
    <t>CUADRO DE EVALUACION DE CREDITOS</t>
  </si>
  <si>
    <t>EVALUACION REQUISITOS BASICOS</t>
  </si>
  <si>
    <t xml:space="preserve">Restricción Patrimonial </t>
  </si>
  <si>
    <t>(Créditos actuales + Crédito solicitado)/(Capital + Reservas)</t>
  </si>
  <si>
    <t>Este indicador debe ser menor del 10%</t>
  </si>
  <si>
    <t>Límite endeudamiento en Convergentes   =</t>
  </si>
  <si>
    <t>(Créditos actuales + Crédito solicitado)/(Aportes*7)</t>
  </si>
  <si>
    <t>Este indicador debe ser menor que 1</t>
  </si>
  <si>
    <t>Nivel de endeudamiento</t>
  </si>
  <si>
    <t>Total Pasivos/Total Activos</t>
  </si>
  <si>
    <t>Criterios de evaluación: &gt;70% = 1; 60% a 70% = 2; 50% a 60% = 3; 40% a 50% = 4; 30% a 40% = 4,5; y &lt;30% = 5</t>
  </si>
  <si>
    <t>Ponderación</t>
  </si>
  <si>
    <t>Endeudamiento con Convergentes</t>
  </si>
  <si>
    <t>(Créditos actuales + crédito solicitado)/(Aportes sociales*7)</t>
  </si>
  <si>
    <t>Criterios de evaluación: 80% a 100% = 3; 50% a 80% = 4; &lt;50% = 5</t>
  </si>
  <si>
    <t>Liquidez</t>
  </si>
  <si>
    <t>Activo corriente/Pasivo corriente</t>
  </si>
  <si>
    <t>Criterios de evaluación: 1,30 a 1,60 = 2; 1,60 a 2,00 = 3; 2,00 a 2,50 = 4 y &gt;2,5 = 5</t>
  </si>
  <si>
    <t>Capacidad de pago</t>
  </si>
  <si>
    <t>Ingresos actuales mes/(Egresos actuales mes + cuota préstamo)</t>
  </si>
  <si>
    <t>Criterios de evaluación: 1,25 a 1,40 = 2; 1,40 a 1,60 = 3; 1,60 a 2,00 = 4 y &gt;2,00 = 5</t>
  </si>
  <si>
    <t>Cobertura patrimonial                                =</t>
  </si>
  <si>
    <t>Patrimonio/Crédito solicitado</t>
  </si>
  <si>
    <t>Criterios de evaluación: 1,40 a 1,60 = 2; 1,60 a 1,80 = 3; 1,80 a 2,50 = 4 y &gt;2,50 = 5</t>
  </si>
  <si>
    <t xml:space="preserve">Cobertura de la garantía                            =      </t>
  </si>
  <si>
    <t>Valor garantía ofrecida/Crédito solicitado</t>
  </si>
  <si>
    <t>Criterios de evaluación: 1,20 a 1,30 = 3; 1,30 a 1,50 = 4; y &gt;1,50 = 5</t>
  </si>
  <si>
    <t>EVALUACION CUANTITATIVA</t>
  </si>
  <si>
    <t>TOTAL</t>
  </si>
  <si>
    <t xml:space="preserve">Antigüedad en Convergentes          </t>
  </si>
  <si>
    <t>Estabilidad laboral o recorrido empresarial</t>
  </si>
  <si>
    <t>Comportamiento crediticio en Convergentes</t>
  </si>
  <si>
    <t>Nivel participativo en Convergentes</t>
  </si>
  <si>
    <t>Comportamiento crediticio general (Datacrédito) o calidad de la garantía o referencias</t>
  </si>
  <si>
    <t>Reserva Aporte Social</t>
  </si>
  <si>
    <t>Crédito solicitado</t>
  </si>
  <si>
    <t>Aportes</t>
  </si>
  <si>
    <t>Total Pasivos</t>
  </si>
  <si>
    <t>Total Activos</t>
  </si>
  <si>
    <t>Pasivo fiador</t>
  </si>
  <si>
    <t>Ingresos netos mensuales</t>
  </si>
  <si>
    <t>Egresos mensuales</t>
  </si>
  <si>
    <t>Cuota préstamo</t>
  </si>
  <si>
    <t>Patrimonio</t>
  </si>
  <si>
    <t>Valor garantía ofrecida</t>
  </si>
  <si>
    <t>Activo corriente</t>
  </si>
  <si>
    <t>Pasivo corriente</t>
  </si>
  <si>
    <t>RAZONES</t>
  </si>
  <si>
    <t>INDICADOR</t>
  </si>
  <si>
    <t>CALIFICACION</t>
  </si>
  <si>
    <t>PONDERACION</t>
  </si>
  <si>
    <t>PROMEDIO</t>
  </si>
  <si>
    <t>OBSERVACIONES</t>
  </si>
  <si>
    <t>Restricción patrimonial</t>
  </si>
  <si>
    <t>Endeudamiento con Conv.</t>
  </si>
  <si>
    <t>Cobertura patrimonial</t>
  </si>
  <si>
    <t>Cobertura de la garantía</t>
  </si>
  <si>
    <t>Estabilidad laboral</t>
  </si>
  <si>
    <t>Comportamiento crediticio</t>
  </si>
  <si>
    <t>Nivel participativo Converg.</t>
  </si>
  <si>
    <t>Comportamiento datacrédito</t>
  </si>
  <si>
    <t>Total Evaluación</t>
  </si>
  <si>
    <t>EVALUACION CUALITATIVA</t>
  </si>
  <si>
    <t>Subtotal</t>
  </si>
  <si>
    <t>Aceptado</t>
  </si>
  <si>
    <t>Plazo</t>
  </si>
  <si>
    <t>LINEA DE CREDITO:</t>
  </si>
  <si>
    <t>TASA DE INTERES:</t>
  </si>
  <si>
    <t>si menor al 10% aceptado sino rechazado</t>
  </si>
  <si>
    <t>máximo 7x aportes</t>
  </si>
  <si>
    <t>Límite No de Aportes</t>
  </si>
  <si>
    <t>Muy malo = 1; Malo = 2; Regular = 3; Bueno = 4; y Muy bueno = 5</t>
  </si>
  <si>
    <t>&lt; de 3 meses = 1; 3 a 6 meses = 2; 6 a 12 meses = 3; 12 a 36 = 4 y &gt; 36 meses = 5</t>
  </si>
  <si>
    <t xml:space="preserve">&lt; de 1 año = 1; 1 a 2 años = 2; 2 a 4 años = 3; 4 a 5 años = 5 y &gt; de 5 años = 5 </t>
  </si>
  <si>
    <t>Al día = 5</t>
  </si>
  <si>
    <t xml:space="preserve">Más de 6 meses de mora = 1 ; 3 a 6 meses = 2; 2 a 3 meses = 3; 1 a 2 meses = 4; </t>
  </si>
  <si>
    <t>Ninguno = 1; Regular = 2; Bueno = 3; Muy bueno = 4 y Excelente = 5</t>
  </si>
  <si>
    <t>Antigüedad como cliente</t>
  </si>
  <si>
    <t>Límite endeudamiento de entidad Prestataria</t>
  </si>
  <si>
    <t>EVALUACION DE CREDITO DE CONSUMO COOPERATIVAS</t>
  </si>
  <si>
    <t xml:space="preserve">Créditos Actuales </t>
  </si>
  <si>
    <t>ASOCIADO</t>
  </si>
  <si>
    <t>Nombre:</t>
  </si>
  <si>
    <t>C.C:</t>
  </si>
  <si>
    <t>Capital Social Cooperativa</t>
  </si>
  <si>
    <t>CALIFICACIÓN CRÉDITO DE CONSUMO</t>
  </si>
  <si>
    <t xml:space="preserve">Se utilizan unos requerimientos básicos y dos parámetros, uno cuantitativo y otro cualitativo. </t>
  </si>
  <si>
    <t>Los requerimientos básicos se refieren a: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</si>
  <si>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La restricción patrimonial o límite legal sobre el patrimonio de la entidad prestataria y 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</si>
  <si>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El límite que se imponga como múltiple sobre el capital (para entidades cooperativas). </t>
    </r>
  </si>
  <si>
    <t>Este es un primer filtro que puede resultar en el rechazo de la solicitud.</t>
  </si>
  <si>
    <t>Para operar el proceso de calificación: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</si>
  <si>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Llene los datos solicitados tanto del asociado como de la cooperativa en la primera página.</t>
    </r>
  </si>
  <si>
    <t>Ninguno = 1</t>
  </si>
  <si>
    <t>Regular = 2</t>
  </si>
  <si>
    <t>Bueno = 3</t>
  </si>
  <si>
    <t xml:space="preserve"> Muy bueno = 4 y </t>
  </si>
  <si>
    <t>Excelente = 5</t>
  </si>
  <si>
    <t>Muy malo = 1</t>
  </si>
  <si>
    <t>Malo = 2</t>
  </si>
  <si>
    <t>Regular = 3</t>
  </si>
  <si>
    <t xml:space="preserve">Bueno = 4 y </t>
  </si>
  <si>
    <t>Muy bueno = 5</t>
  </si>
  <si>
    <t xml:space="preserve">La calificación tiene un rango de 1 a 5, siendo 5 el mejor. La entidad prestamista fijará qué calificación considera </t>
  </si>
  <si>
    <t>aceptable para otorgar el crédito.</t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</si>
  <si>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Seleccione los valores de la evaluación cualitativa. Para los dos últimos valores hágalo de acuerdo a la </t>
    </r>
  </si>
  <si>
    <t>siguiente tabla.</t>
  </si>
  <si>
    <t xml:space="preserve">Para obtener una calificación o scorecard que permita evaluar la solidez financiera del cliente / usuario  debe tener </t>
  </si>
  <si>
    <t xml:space="preserve">en cuenta lo siguiente: 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</si>
  <si>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Al cambiar los rangos mantenga continuidad en los mismos. Por ejemplo, para Nivel de Endeudamiento, </t>
    </r>
  </si>
  <si>
    <t xml:space="preserve">si cambia el primer rango de &gt;70 a &gt;60, el segundo rango empezará en un número inferior a 60. Igualmente </t>
  </si>
  <si>
    <t xml:space="preserve">si cambia una ponderación tenga en cuenta que la suma de las ponderaciones para cada categoría </t>
  </si>
  <si>
    <t xml:space="preserve"> (cuantitativas y cualitativas) debe ser 100.</t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</si>
  <si>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Para eliminar un parámetro coloque cero en la casilla de  ponderación, teniendo en cuenta también que </t>
    </r>
  </si>
  <si>
    <t>la sumatoria de todas las ponderaciones para cada categoría (cuantitativos y cualitativos) sea 100.</t>
  </si>
  <si>
    <t>Ud. puede fijar nuevos parámetros, pero, en ese caso, tenga en cuenta lo siguiente:</t>
  </si>
  <si>
    <t>Nivel participativo del usuario (en la entidad)</t>
  </si>
  <si>
    <t>Comportamiento crediticio general (Datacrédito)  o calidad de la garantía o referencias</t>
  </si>
  <si>
    <t>herramientas o en:  http://apps.iriesgo.com</t>
  </si>
  <si>
    <t>Encuentre el calificador de crédito de consumo gratis para internet en: http://iriesgo.com/index.php/es/productos/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</si>
</sst>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[$$-240A]\ #,##0"/>
  </numFmts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 applyAlignment="1"/>
    <xf numFmtId="0" fontId="1" fillId="0" borderId="1" xfId="0" applyFont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0" fontId="1" fillId="0" borderId="3" xfId="0" applyFont="1" applyBorder="1"/>
    <xf numFmtId="0" fontId="6" fillId="0" borderId="0" xfId="0" applyFont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1" xfId="0" applyFont="1" applyBorder="1"/>
    <xf numFmtId="0" fontId="8" fillId="0" borderId="10" xfId="0" applyFont="1" applyBorder="1"/>
    <xf numFmtId="0" fontId="8" fillId="0" borderId="2" xfId="0" applyFont="1" applyBorder="1"/>
    <xf numFmtId="0" fontId="8" fillId="0" borderId="12" xfId="0" applyFont="1" applyBorder="1"/>
    <xf numFmtId="10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Border="1"/>
    <xf numFmtId="10" fontId="8" fillId="0" borderId="17" xfId="0" applyNumberFormat="1" applyFont="1" applyBorder="1"/>
    <xf numFmtId="0" fontId="8" fillId="0" borderId="18" xfId="0" applyFont="1" applyBorder="1"/>
    <xf numFmtId="0" fontId="8" fillId="0" borderId="19" xfId="0" applyFont="1" applyBorder="1"/>
    <xf numFmtId="10" fontId="8" fillId="0" borderId="20" xfId="0" applyNumberFormat="1" applyFont="1" applyBorder="1"/>
    <xf numFmtId="0" fontId="8" fillId="0" borderId="21" xfId="0" applyFont="1" applyBorder="1"/>
    <xf numFmtId="0" fontId="8" fillId="0" borderId="22" xfId="0" applyFont="1" applyBorder="1"/>
    <xf numFmtId="9" fontId="8" fillId="0" borderId="21" xfId="0" applyNumberFormat="1" applyFont="1" applyBorder="1"/>
    <xf numFmtId="2" fontId="8" fillId="0" borderId="20" xfId="0" applyNumberFormat="1" applyFont="1" applyBorder="1"/>
    <xf numFmtId="0" fontId="10" fillId="0" borderId="0" xfId="0" applyFont="1" applyBorder="1"/>
    <xf numFmtId="2" fontId="8" fillId="0" borderId="21" xfId="0" applyNumberFormat="1" applyFont="1" applyBorder="1"/>
    <xf numFmtId="0" fontId="8" fillId="0" borderId="20" xfId="0" applyFont="1" applyBorder="1"/>
    <xf numFmtId="0" fontId="11" fillId="0" borderId="2" xfId="0" applyFont="1" applyBorder="1"/>
    <xf numFmtId="0" fontId="8" fillId="0" borderId="3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12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1" fontId="8" fillId="0" borderId="21" xfId="0" applyNumberFormat="1" applyFont="1" applyBorder="1"/>
    <xf numFmtId="0" fontId="13" fillId="0" borderId="0" xfId="0" applyFont="1"/>
    <xf numFmtId="0" fontId="0" fillId="0" borderId="10" xfId="0" applyBorder="1"/>
    <xf numFmtId="0" fontId="0" fillId="0" borderId="12" xfId="0" applyBorder="1"/>
    <xf numFmtId="9" fontId="0" fillId="0" borderId="0" xfId="1" applyFont="1"/>
    <xf numFmtId="9" fontId="1" fillId="0" borderId="13" xfId="0" applyNumberFormat="1" applyFont="1" applyBorder="1" applyAlignment="1">
      <alignment horizontal="center"/>
    </xf>
    <xf numFmtId="0" fontId="1" fillId="0" borderId="27" xfId="0" applyFont="1" applyBorder="1"/>
    <xf numFmtId="9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11" xfId="0" applyBorder="1"/>
    <xf numFmtId="0" fontId="7" fillId="0" borderId="7" xfId="0" applyFont="1" applyBorder="1"/>
    <xf numFmtId="0" fontId="7" fillId="0" borderId="26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0" xfId="0" applyFont="1" applyBorder="1"/>
    <xf numFmtId="0" fontId="12" fillId="0" borderId="5" xfId="0" applyFont="1" applyBorder="1" applyAlignment="1">
      <alignment horizontal="center"/>
    </xf>
    <xf numFmtId="0" fontId="1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/>
    <xf numFmtId="0" fontId="1" fillId="0" borderId="0" xfId="0" applyFont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indent="4"/>
    </xf>
    <xf numFmtId="0" fontId="13" fillId="0" borderId="0" xfId="0" applyFont="1" applyBorder="1"/>
    <xf numFmtId="1" fontId="8" fillId="2" borderId="20" xfId="0" applyNumberFormat="1" applyFont="1" applyFill="1" applyBorder="1"/>
    <xf numFmtId="1" fontId="8" fillId="2" borderId="20" xfId="0" applyNumberFormat="1" applyFont="1" applyFill="1" applyBorder="1" applyAlignment="1">
      <alignment horizontal="right"/>
    </xf>
    <xf numFmtId="164" fontId="8" fillId="2" borderId="9" xfId="0" applyNumberFormat="1" applyFont="1" applyFill="1" applyBorder="1"/>
    <xf numFmtId="164" fontId="8" fillId="2" borderId="13" xfId="0" applyNumberFormat="1" applyFont="1" applyFill="1" applyBorder="1"/>
    <xf numFmtId="0" fontId="6" fillId="2" borderId="8" xfId="0" applyFont="1" applyFill="1" applyBorder="1" applyAlignment="1">
      <alignment horizontal="right"/>
    </xf>
    <xf numFmtId="10" fontId="6" fillId="2" borderId="12" xfId="0" applyNumberFormat="1" applyFont="1" applyFill="1" applyBorder="1"/>
    <xf numFmtId="164" fontId="8" fillId="2" borderId="11" xfId="0" applyNumberFormat="1" applyFont="1" applyFill="1" applyBorder="1"/>
    <xf numFmtId="3" fontId="8" fillId="2" borderId="13" xfId="0" applyNumberFormat="1" applyFont="1" applyFill="1" applyBorder="1"/>
    <xf numFmtId="2" fontId="19" fillId="0" borderId="24" xfId="0" applyNumberFormat="1" applyFont="1" applyBorder="1"/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0" xfId="0" applyFont="1" applyFill="1" applyBorder="1"/>
    <xf numFmtId="0" fontId="12" fillId="0" borderId="4" xfId="0" applyFont="1" applyBorder="1" applyAlignment="1">
      <alignment horizontal="center"/>
    </xf>
    <xf numFmtId="9" fontId="1" fillId="2" borderId="11" xfId="0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/>
    <xf numFmtId="9" fontId="1" fillId="2" borderId="10" xfId="0" applyNumberFormat="1" applyFont="1" applyFill="1" applyBorder="1" applyAlignment="1">
      <alignment horizontal="center"/>
    </xf>
    <xf numFmtId="0" fontId="1" fillId="0" borderId="7" xfId="2" applyFont="1" applyBorder="1" applyAlignment="1"/>
    <xf numFmtId="0" fontId="1" fillId="0" borderId="8" xfId="2" applyFont="1" applyBorder="1" applyAlignment="1"/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26" xfId="2" applyFont="1" applyBorder="1" applyAlignment="1"/>
  </cellXfs>
  <cellStyles count="5">
    <cellStyle name="Moneda 2" xfId="3"/>
    <cellStyle name="Normal" xfId="0" builtinId="0"/>
    <cellStyle name="Normal 2" xfId="2"/>
    <cellStyle name="Porcentual" xfId="1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36"/>
  <sheetViews>
    <sheetView tabSelected="1" workbookViewId="0">
      <selection activeCell="A2" sqref="A2:XFD2"/>
    </sheetView>
  </sheetViews>
  <sheetFormatPr baseColWidth="10" defaultRowHeight="12.75"/>
  <cols>
    <col min="2" max="2" width="30.85546875" customWidth="1"/>
    <col min="3" max="3" width="19.28515625" bestFit="1" customWidth="1"/>
    <col min="4" max="4" width="20.7109375" bestFit="1" customWidth="1"/>
    <col min="5" max="5" width="33.85546875" bestFit="1" customWidth="1"/>
    <col min="6" max="6" width="16.42578125" bestFit="1" customWidth="1"/>
    <col min="7" max="7" width="25.42578125" bestFit="1" customWidth="1"/>
  </cols>
  <sheetData>
    <row r="1" spans="1:8" ht="19.5" thickBot="1">
      <c r="A1" s="93" t="s">
        <v>79</v>
      </c>
      <c r="B1" s="60"/>
      <c r="C1" s="60"/>
      <c r="D1" s="60"/>
      <c r="E1" s="60"/>
      <c r="F1" s="60"/>
      <c r="G1" s="91"/>
    </row>
    <row r="2" spans="1:8" ht="19.5" thickBot="1">
      <c r="A2" s="86"/>
      <c r="B2" s="87"/>
      <c r="C2" s="87"/>
      <c r="D2" s="87"/>
      <c r="E2" s="87"/>
      <c r="F2" s="87"/>
      <c r="G2" s="88"/>
    </row>
    <row r="3" spans="1:8" ht="18">
      <c r="A3" s="13" t="s">
        <v>84</v>
      </c>
      <c r="B3" s="14"/>
      <c r="C3" s="76">
        <v>981848000</v>
      </c>
      <c r="D3" s="59"/>
      <c r="E3" s="55" t="s">
        <v>66</v>
      </c>
      <c r="F3" s="56"/>
      <c r="G3" s="78"/>
      <c r="H3" s="59"/>
    </row>
    <row r="4" spans="1:8" ht="18.75" thickBot="1">
      <c r="A4" s="18" t="s">
        <v>34</v>
      </c>
      <c r="B4" s="19"/>
      <c r="C4" s="77">
        <v>37464000</v>
      </c>
      <c r="D4" s="59"/>
      <c r="E4" s="57" t="s">
        <v>67</v>
      </c>
      <c r="F4" s="58"/>
      <c r="G4" s="79"/>
      <c r="H4" s="59"/>
    </row>
    <row r="5" spans="1:8" ht="19.5" thickBot="1">
      <c r="A5" s="89" t="s">
        <v>81</v>
      </c>
      <c r="B5" s="90"/>
      <c r="C5" s="90"/>
      <c r="D5" s="59"/>
      <c r="E5" s="60" t="s">
        <v>81</v>
      </c>
      <c r="F5" s="60"/>
      <c r="G5" s="91"/>
    </row>
    <row r="6" spans="1:8" ht="18.75" thickBot="1">
      <c r="A6" s="13" t="s">
        <v>82</v>
      </c>
      <c r="B6" s="84"/>
      <c r="C6" s="85"/>
      <c r="D6" s="23"/>
      <c r="E6" s="13" t="s">
        <v>40</v>
      </c>
      <c r="F6" s="14"/>
      <c r="G6" s="76">
        <v>3000000</v>
      </c>
    </row>
    <row r="7" spans="1:8" ht="18.75" thickBot="1">
      <c r="A7" s="18" t="s">
        <v>83</v>
      </c>
      <c r="B7" s="84"/>
      <c r="C7" s="85"/>
      <c r="D7" s="23"/>
      <c r="E7" s="16" t="s">
        <v>41</v>
      </c>
      <c r="F7" s="17"/>
      <c r="G7" s="80">
        <v>1800000</v>
      </c>
    </row>
    <row r="8" spans="1:8" ht="18">
      <c r="A8" s="16" t="s">
        <v>80</v>
      </c>
      <c r="B8" s="17"/>
      <c r="C8" s="80">
        <v>1000000</v>
      </c>
      <c r="D8" s="23"/>
      <c r="E8" s="16" t="s">
        <v>42</v>
      </c>
      <c r="F8" s="17"/>
      <c r="G8" s="80">
        <v>400000</v>
      </c>
    </row>
    <row r="9" spans="1:8" ht="18">
      <c r="A9" s="16" t="s">
        <v>35</v>
      </c>
      <c r="B9" s="17"/>
      <c r="C9" s="80">
        <v>10000000</v>
      </c>
      <c r="D9" s="23"/>
      <c r="E9" s="16" t="s">
        <v>43</v>
      </c>
      <c r="F9" s="17"/>
      <c r="G9" s="80">
        <v>48000000</v>
      </c>
    </row>
    <row r="10" spans="1:8" ht="18">
      <c r="A10" s="16" t="s">
        <v>36</v>
      </c>
      <c r="B10" s="17"/>
      <c r="C10" s="80">
        <v>3500000</v>
      </c>
      <c r="D10" s="23"/>
      <c r="E10" s="16" t="s">
        <v>44</v>
      </c>
      <c r="F10" s="17"/>
      <c r="G10" s="80">
        <f>+G9*70%</f>
        <v>33600000</v>
      </c>
    </row>
    <row r="11" spans="1:8" ht="18">
      <c r="A11" s="16" t="s">
        <v>37</v>
      </c>
      <c r="B11" s="17"/>
      <c r="C11" s="80">
        <v>2000000</v>
      </c>
      <c r="D11" s="23"/>
      <c r="E11" s="16" t="s">
        <v>45</v>
      </c>
      <c r="F11" s="17"/>
      <c r="G11" s="80">
        <v>2200000</v>
      </c>
    </row>
    <row r="12" spans="1:8" ht="18">
      <c r="A12" s="16" t="s">
        <v>38</v>
      </c>
      <c r="B12" s="17"/>
      <c r="C12" s="80">
        <v>50000000</v>
      </c>
      <c r="D12" s="23"/>
      <c r="E12" s="16" t="s">
        <v>46</v>
      </c>
      <c r="F12" s="17"/>
      <c r="G12" s="80">
        <v>1200000</v>
      </c>
    </row>
    <row r="13" spans="1:8" ht="18.75" thickBot="1">
      <c r="A13" s="18" t="s">
        <v>39</v>
      </c>
      <c r="B13" s="19"/>
      <c r="C13" s="77">
        <v>10000000</v>
      </c>
      <c r="D13" s="23"/>
      <c r="E13" s="18" t="s">
        <v>65</v>
      </c>
      <c r="F13" s="19"/>
      <c r="G13" s="81">
        <v>24</v>
      </c>
    </row>
    <row r="14" spans="1:8" ht="18">
      <c r="A14" s="16"/>
      <c r="B14" s="23"/>
      <c r="C14" s="23"/>
      <c r="D14" s="23"/>
      <c r="E14" s="23"/>
      <c r="F14" s="23"/>
      <c r="G14" s="17"/>
    </row>
    <row r="15" spans="1:8" ht="18.75" thickBot="1">
      <c r="A15" s="16" t="s">
        <v>70</v>
      </c>
      <c r="B15" s="23"/>
      <c r="C15" s="92">
        <v>7</v>
      </c>
      <c r="D15" s="23"/>
      <c r="E15" s="23"/>
      <c r="F15" s="23"/>
      <c r="G15" s="17"/>
    </row>
    <row r="16" spans="1:8" ht="18.75" thickBot="1">
      <c r="A16" s="53" t="s">
        <v>47</v>
      </c>
      <c r="B16" s="41"/>
      <c r="C16" s="20" t="s">
        <v>48</v>
      </c>
      <c r="D16" s="21" t="s">
        <v>49</v>
      </c>
      <c r="E16" s="21" t="s">
        <v>50</v>
      </c>
      <c r="F16" s="21" t="s">
        <v>51</v>
      </c>
      <c r="G16" s="22" t="s">
        <v>52</v>
      </c>
    </row>
    <row r="17" spans="1:8" ht="18">
      <c r="A17" s="16"/>
      <c r="B17" s="23"/>
      <c r="C17" s="24"/>
      <c r="D17" s="25"/>
      <c r="E17" s="25"/>
      <c r="F17" s="25"/>
      <c r="G17" s="26"/>
    </row>
    <row r="18" spans="1:8" ht="18">
      <c r="A18" s="16" t="s">
        <v>53</v>
      </c>
      <c r="B18" s="23"/>
      <c r="C18" s="27">
        <f>(C8+C9)/(C3+C4)</f>
        <v>1.0791592760607155E-2</v>
      </c>
      <c r="D18" s="28"/>
      <c r="E18" s="28"/>
      <c r="F18" s="28"/>
      <c r="G18" s="29" t="s">
        <v>64</v>
      </c>
    </row>
    <row r="19" spans="1:8" ht="18">
      <c r="A19" s="16" t="s">
        <v>78</v>
      </c>
      <c r="B19" s="23"/>
      <c r="C19" s="27">
        <f>(C8+C9)/(C10*C15)</f>
        <v>0.44897959183673469</v>
      </c>
      <c r="D19" s="28"/>
      <c r="E19" s="28"/>
      <c r="F19" s="28"/>
      <c r="G19" s="29" t="s">
        <v>64</v>
      </c>
    </row>
    <row r="20" spans="1:8" ht="18">
      <c r="A20" s="16"/>
      <c r="B20" s="23"/>
      <c r="C20" s="27"/>
      <c r="D20" s="28"/>
      <c r="E20" s="28"/>
      <c r="F20" s="28"/>
      <c r="G20" s="29"/>
      <c r="H20" s="43" t="s">
        <v>68</v>
      </c>
    </row>
    <row r="21" spans="1:8" ht="18">
      <c r="A21" s="16" t="s">
        <v>8</v>
      </c>
      <c r="B21" s="23"/>
      <c r="C21" s="27">
        <f>C11/C12</f>
        <v>0.04</v>
      </c>
      <c r="D21" s="28">
        <f>IF(C21&gt;70%,1,IF(AND(C21&gt;=60%,C21&lt;=70%),2,IF(AND(C21&gt;=50%,C21&lt;60%),3,IF(AND(C21&gt;=40%,C21&lt;50%),4,IF(AND(C21&gt;=30%,C21&lt;40%),4.5,IF(C21&lt;30%,5))))))</f>
        <v>5</v>
      </c>
      <c r="E21" s="30">
        <v>0.15</v>
      </c>
      <c r="F21" s="28">
        <f>D21*E21</f>
        <v>0.75</v>
      </c>
      <c r="G21" s="29"/>
      <c r="H21" s="43" t="s">
        <v>69</v>
      </c>
    </row>
    <row r="22" spans="1:8" ht="18">
      <c r="A22" s="16" t="s">
        <v>54</v>
      </c>
      <c r="B22" s="23"/>
      <c r="C22" s="27">
        <f>(C8+C9)/(C10*7)</f>
        <v>0.44897959183673469</v>
      </c>
      <c r="D22" s="28">
        <f>IF(C22&gt;=80%,3,IF(AND(C22&gt;=50%,C22&lt;80%),4,IF(C22&lt;50%,5)))</f>
        <v>5</v>
      </c>
      <c r="E22" s="30">
        <v>0.1</v>
      </c>
      <c r="F22" s="28">
        <f>D22*E22</f>
        <v>0.5</v>
      </c>
      <c r="G22" s="29"/>
    </row>
    <row r="23" spans="1:8" ht="18">
      <c r="A23" s="16" t="s">
        <v>15</v>
      </c>
      <c r="B23" s="23"/>
      <c r="C23" s="31">
        <f>+G11/G12</f>
        <v>1.8333333333333333</v>
      </c>
      <c r="D23" s="28">
        <f>IF(C23&lt;1.3,1,IF(AND(C23&gt;=1.3,C23&lt;1.6),2,IF(AND(C23&gt;=1.6,C23&lt;2),3,IF(AND(C23&gt;=2,C23&lt;2.5),4,IF(C23&gt;=2.5,5)))))</f>
        <v>3</v>
      </c>
      <c r="E23" s="30">
        <v>0.1</v>
      </c>
      <c r="F23" s="28">
        <f>D23*E23</f>
        <v>0.30000000000000004</v>
      </c>
      <c r="G23" s="29"/>
    </row>
    <row r="24" spans="1:8" ht="18">
      <c r="A24" s="16" t="s">
        <v>18</v>
      </c>
      <c r="B24" s="23"/>
      <c r="C24" s="31">
        <f>G6/(G7+G8)</f>
        <v>1.3636363636363635</v>
      </c>
      <c r="D24" s="28">
        <f>IF(C24&lt;1.25,1,IF(AND(C24&gt;=1.25,C24&lt;1.4),2,IF(AND(C24&gt;=1.4,C24&lt;1.6),3,IF(AND(C24&gt;=1.6,C24&lt;2),4,IF(C24&gt;=2,5)))))</f>
        <v>2</v>
      </c>
      <c r="E24" s="30">
        <v>0.25</v>
      </c>
      <c r="F24" s="28">
        <f>D24*E24</f>
        <v>0.5</v>
      </c>
      <c r="G24" s="29"/>
    </row>
    <row r="25" spans="1:8" ht="18">
      <c r="A25" s="16" t="s">
        <v>55</v>
      </c>
      <c r="B25" s="23"/>
      <c r="C25" s="31">
        <f>G9/C9</f>
        <v>4.8</v>
      </c>
      <c r="D25" s="28">
        <f>IF(C25&lt;1.4,1,IF(AND(C25&gt;=1.4,C25&lt;1.6),2,IF(AND(C25&gt;=1.6,C25&lt;1.8),3,IF(AND(C25&gt;=1.8,C25&lt;2.5),4,IF(C25&gt;=2.5,5)))))</f>
        <v>5</v>
      </c>
      <c r="E25" s="30">
        <v>0.15</v>
      </c>
      <c r="F25" s="28">
        <f>D25*E25</f>
        <v>0.75</v>
      </c>
      <c r="G25" s="29"/>
    </row>
    <row r="26" spans="1:8" ht="18">
      <c r="A26" s="16" t="s">
        <v>56</v>
      </c>
      <c r="B26" s="23"/>
      <c r="C26" s="31">
        <f>G10/C9</f>
        <v>3.36</v>
      </c>
      <c r="D26" s="28">
        <f>IF(C26&lt;1.2,2,IF(AND(C26&gt;=1.2,C26&lt;1.3),3,IF(AND(C26&gt;=1.3,C26&lt;1.5),4,IF(C26&gt;=1.5,5))))</f>
        <v>5</v>
      </c>
      <c r="E26" s="30">
        <v>0.25</v>
      </c>
      <c r="F26" s="28">
        <f>D26*E26</f>
        <v>1.25</v>
      </c>
      <c r="G26" s="29"/>
    </row>
    <row r="27" spans="1:8" ht="18.75">
      <c r="A27" s="16"/>
      <c r="B27" s="32" t="s">
        <v>63</v>
      </c>
      <c r="C27" s="27"/>
      <c r="D27" s="28"/>
      <c r="E27" s="30">
        <f>SUM(E21:E26)</f>
        <v>1</v>
      </c>
      <c r="F27" s="33">
        <f>SUM(F21:F26)</f>
        <v>4.05</v>
      </c>
      <c r="G27" s="29"/>
    </row>
    <row r="28" spans="1:8" ht="18">
      <c r="A28" s="16"/>
      <c r="B28" s="23"/>
      <c r="C28" s="27"/>
      <c r="D28" s="28"/>
      <c r="E28" s="28"/>
      <c r="F28" s="28"/>
      <c r="G28" s="29"/>
    </row>
    <row r="29" spans="1:8" ht="18">
      <c r="A29" s="16" t="s">
        <v>77</v>
      </c>
      <c r="B29" s="23"/>
      <c r="C29" s="74">
        <v>1</v>
      </c>
      <c r="D29" s="28">
        <f>IF(C29&lt;1,1,IF(AND(C29&gt;=1,C29&lt;2),3,IF(AND(C29&gt;=2,C29&lt;3),4,IF(C29&gt;=3,5))))</f>
        <v>3</v>
      </c>
      <c r="E29" s="30">
        <v>0.15</v>
      </c>
      <c r="F29" s="28">
        <f>D29*E29</f>
        <v>0.44999999999999996</v>
      </c>
      <c r="G29" s="29"/>
    </row>
    <row r="30" spans="1:8" ht="18">
      <c r="A30" s="16" t="s">
        <v>57</v>
      </c>
      <c r="B30" s="23"/>
      <c r="C30" s="74">
        <v>2</v>
      </c>
      <c r="D30" s="28">
        <f>IF(C30&lt;1,1,IF(AND(C30&gt;=1,C30&lt;2),3,IF(AND(C30&gt;=2,C30&lt;3),4,IF(C30&gt;=3,5))))</f>
        <v>4</v>
      </c>
      <c r="E30" s="30">
        <v>0.15</v>
      </c>
      <c r="F30" s="28">
        <f>D30*E30</f>
        <v>0.6</v>
      </c>
      <c r="G30" s="29"/>
    </row>
    <row r="31" spans="1:8" ht="18">
      <c r="A31" s="16" t="s">
        <v>58</v>
      </c>
      <c r="B31" s="23"/>
      <c r="C31" s="75">
        <v>1</v>
      </c>
      <c r="D31" s="42">
        <f>+C31</f>
        <v>1</v>
      </c>
      <c r="E31" s="30">
        <v>0.3</v>
      </c>
      <c r="F31" s="28">
        <f>D31*E31</f>
        <v>0.3</v>
      </c>
      <c r="G31" s="29"/>
    </row>
    <row r="32" spans="1:8" ht="18">
      <c r="A32" s="16" t="s">
        <v>59</v>
      </c>
      <c r="B32" s="23"/>
      <c r="C32" s="75">
        <v>3</v>
      </c>
      <c r="D32" s="42">
        <f>+C32</f>
        <v>3</v>
      </c>
      <c r="E32" s="30">
        <v>0.1</v>
      </c>
      <c r="F32" s="28">
        <f>D32*E32</f>
        <v>0.30000000000000004</v>
      </c>
      <c r="G32" s="29"/>
    </row>
    <row r="33" spans="1:7" ht="18">
      <c r="A33" s="16" t="s">
        <v>60</v>
      </c>
      <c r="B33" s="23"/>
      <c r="C33" s="75">
        <v>3</v>
      </c>
      <c r="D33" s="42">
        <f>+C33</f>
        <v>3</v>
      </c>
      <c r="E33" s="30">
        <v>0.3</v>
      </c>
      <c r="F33" s="28">
        <f>D33*E33</f>
        <v>0.89999999999999991</v>
      </c>
      <c r="G33" s="29"/>
    </row>
    <row r="34" spans="1:7" ht="18.75">
      <c r="A34" s="16"/>
      <c r="B34" s="32" t="s">
        <v>63</v>
      </c>
      <c r="C34" s="27"/>
      <c r="D34" s="28"/>
      <c r="E34" s="30">
        <f>SUM(E29:E33)</f>
        <v>1</v>
      </c>
      <c r="F34" s="33">
        <f>SUM(F29:F33)</f>
        <v>2.5499999999999998</v>
      </c>
      <c r="G34" s="29"/>
    </row>
    <row r="35" spans="1:7" ht="18">
      <c r="A35" s="16"/>
      <c r="B35" s="23"/>
      <c r="C35" s="34"/>
      <c r="D35" s="28"/>
      <c r="E35" s="28"/>
      <c r="F35" s="33"/>
      <c r="G35" s="29"/>
    </row>
    <row r="36" spans="1:7" ht="19.5" thickBot="1">
      <c r="A36" s="35" t="s">
        <v>61</v>
      </c>
      <c r="B36" s="36"/>
      <c r="C36" s="37"/>
      <c r="D36" s="38"/>
      <c r="E36" s="38"/>
      <c r="F36" s="82">
        <f>(F27+F34)/2</f>
        <v>3.3</v>
      </c>
      <c r="G36" s="39"/>
    </row>
  </sheetData>
  <mergeCells count="5">
    <mergeCell ref="A1:G1"/>
    <mergeCell ref="A5:C5"/>
    <mergeCell ref="E5:G5"/>
    <mergeCell ref="B6:C6"/>
    <mergeCell ref="B7:C7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G100"/>
  <sheetViews>
    <sheetView zoomScaleNormal="100" workbookViewId="0">
      <selection activeCell="B1" sqref="B1:E1"/>
    </sheetView>
  </sheetViews>
  <sheetFormatPr baseColWidth="10" defaultRowHeight="12.75"/>
  <cols>
    <col min="3" max="3" width="68.42578125" customWidth="1"/>
    <col min="4" max="4" width="56.28515625" bestFit="1" customWidth="1"/>
    <col min="5" max="5" width="18.28515625" customWidth="1"/>
  </cols>
  <sheetData>
    <row r="1" spans="2:7" ht="15.75" thickBot="1">
      <c r="B1" s="100" t="s">
        <v>0</v>
      </c>
      <c r="C1" s="101"/>
      <c r="D1" s="101"/>
      <c r="E1" s="102"/>
      <c r="F1" s="5"/>
      <c r="G1" s="5"/>
    </row>
    <row r="2" spans="2:7" ht="13.5" thickBot="1">
      <c r="B2" s="96" t="s">
        <v>1</v>
      </c>
      <c r="C2" s="97"/>
      <c r="D2" s="97"/>
      <c r="E2" s="98"/>
    </row>
    <row r="3" spans="2:7">
      <c r="B3" s="1"/>
      <c r="C3" s="3"/>
      <c r="D3" s="3"/>
      <c r="E3" s="44"/>
    </row>
    <row r="4" spans="2:7" ht="12.75" customHeight="1">
      <c r="B4" s="10" t="s">
        <v>2</v>
      </c>
      <c r="C4" s="3"/>
      <c r="D4" s="3" t="s">
        <v>3</v>
      </c>
      <c r="E4" s="44"/>
    </row>
    <row r="5" spans="2:7" ht="12.75" customHeight="1">
      <c r="B5" s="1" t="s">
        <v>4</v>
      </c>
      <c r="C5" s="3"/>
      <c r="D5" s="3"/>
      <c r="E5" s="44"/>
    </row>
    <row r="6" spans="2:7">
      <c r="B6" s="1"/>
      <c r="C6" s="3"/>
      <c r="D6" s="3"/>
      <c r="E6" s="44"/>
    </row>
    <row r="7" spans="2:7">
      <c r="B7" s="10" t="s">
        <v>5</v>
      </c>
      <c r="C7" s="3"/>
      <c r="D7" s="3" t="s">
        <v>6</v>
      </c>
      <c r="E7" s="44"/>
    </row>
    <row r="8" spans="2:7" ht="13.5" thickBot="1">
      <c r="B8" s="2" t="s">
        <v>7</v>
      </c>
      <c r="C8" s="4"/>
      <c r="D8" s="4"/>
      <c r="E8" s="45"/>
    </row>
    <row r="9" spans="2:7" ht="13.5" thickBot="1">
      <c r="B9" s="83"/>
      <c r="C9" s="8"/>
      <c r="D9" s="8"/>
      <c r="E9" s="9"/>
    </row>
    <row r="10" spans="2:7" ht="13.5" thickBot="1">
      <c r="B10" s="96" t="s">
        <v>27</v>
      </c>
      <c r="C10" s="97"/>
      <c r="D10" s="97"/>
      <c r="E10" s="48" t="s">
        <v>11</v>
      </c>
    </row>
    <row r="11" spans="2:7">
      <c r="B11" s="1"/>
      <c r="C11" s="3"/>
      <c r="D11" s="3"/>
      <c r="E11" s="54"/>
    </row>
    <row r="12" spans="2:7">
      <c r="B12" s="10" t="s">
        <v>8</v>
      </c>
      <c r="C12" s="3"/>
      <c r="D12" s="3" t="s">
        <v>9</v>
      </c>
      <c r="E12" s="54"/>
    </row>
    <row r="13" spans="2:7">
      <c r="B13" s="1" t="s">
        <v>10</v>
      </c>
      <c r="C13" s="3"/>
      <c r="D13" s="3"/>
      <c r="E13" s="94">
        <v>0.15</v>
      </c>
    </row>
    <row r="14" spans="2:7">
      <c r="B14" s="1"/>
      <c r="C14" s="3"/>
      <c r="D14" s="3"/>
      <c r="E14" s="95"/>
    </row>
    <row r="15" spans="2:7">
      <c r="B15" s="10" t="s">
        <v>12</v>
      </c>
      <c r="C15" s="3"/>
      <c r="D15" s="3" t="s">
        <v>13</v>
      </c>
      <c r="E15" s="95"/>
    </row>
    <row r="16" spans="2:7">
      <c r="B16" s="1" t="s">
        <v>14</v>
      </c>
      <c r="C16" s="3"/>
      <c r="D16" s="3"/>
      <c r="E16" s="94">
        <v>0.1</v>
      </c>
    </row>
    <row r="17" spans="2:5">
      <c r="B17" s="1"/>
      <c r="C17" s="3"/>
      <c r="D17" s="3"/>
      <c r="E17" s="95"/>
    </row>
    <row r="18" spans="2:5">
      <c r="B18" s="10" t="s">
        <v>15</v>
      </c>
      <c r="C18" s="3"/>
      <c r="D18" s="3" t="s">
        <v>16</v>
      </c>
      <c r="E18" s="94">
        <v>0.1</v>
      </c>
    </row>
    <row r="19" spans="2:5">
      <c r="B19" s="1" t="s">
        <v>17</v>
      </c>
      <c r="C19" s="3"/>
      <c r="D19" s="3"/>
      <c r="E19" s="95"/>
    </row>
    <row r="20" spans="2:5">
      <c r="B20" s="1"/>
      <c r="C20" s="3"/>
      <c r="D20" s="3"/>
      <c r="E20" s="95"/>
    </row>
    <row r="21" spans="2:5">
      <c r="B21" s="10" t="s">
        <v>18</v>
      </c>
      <c r="C21" s="3"/>
      <c r="D21" s="3" t="s">
        <v>19</v>
      </c>
      <c r="E21" s="94">
        <v>0.25</v>
      </c>
    </row>
    <row r="22" spans="2:5">
      <c r="B22" s="1" t="s">
        <v>20</v>
      </c>
      <c r="C22" s="3"/>
      <c r="D22" s="3"/>
      <c r="E22" s="95"/>
    </row>
    <row r="23" spans="2:5">
      <c r="B23" s="1"/>
      <c r="C23" s="3"/>
      <c r="D23" s="3"/>
      <c r="E23" s="95"/>
    </row>
    <row r="24" spans="2:5">
      <c r="B24" s="10" t="s">
        <v>21</v>
      </c>
      <c r="C24" s="3"/>
      <c r="D24" s="3" t="s">
        <v>22</v>
      </c>
      <c r="E24" s="94">
        <v>0.15</v>
      </c>
    </row>
    <row r="25" spans="2:5">
      <c r="B25" s="1" t="s">
        <v>23</v>
      </c>
      <c r="C25" s="3"/>
      <c r="D25" s="3"/>
      <c r="E25" s="95"/>
    </row>
    <row r="26" spans="2:5">
      <c r="B26" s="1"/>
      <c r="C26" s="3"/>
      <c r="D26" s="3"/>
      <c r="E26" s="95"/>
    </row>
    <row r="27" spans="2:5">
      <c r="B27" s="10" t="s">
        <v>24</v>
      </c>
      <c r="C27" s="3"/>
      <c r="D27" s="3" t="s">
        <v>25</v>
      </c>
      <c r="E27" s="94">
        <v>0.25</v>
      </c>
    </row>
    <row r="28" spans="2:5">
      <c r="B28" s="1" t="s">
        <v>26</v>
      </c>
      <c r="C28" s="3"/>
      <c r="D28" s="3"/>
      <c r="E28" s="54"/>
    </row>
    <row r="29" spans="2:5" ht="13.5" thickBot="1">
      <c r="B29" s="2"/>
      <c r="C29" s="4"/>
      <c r="D29" s="11" t="s">
        <v>28</v>
      </c>
      <c r="E29" s="47">
        <v>1</v>
      </c>
    </row>
    <row r="30" spans="2:5" ht="13.5" thickBot="1">
      <c r="B30" s="1"/>
      <c r="C30" s="3"/>
      <c r="D30" s="3"/>
      <c r="E30" s="54"/>
    </row>
    <row r="31" spans="2:5" ht="13.5" thickBot="1">
      <c r="B31" s="51" t="s">
        <v>62</v>
      </c>
      <c r="C31" s="99"/>
      <c r="D31" s="52"/>
      <c r="E31" s="103" t="s">
        <v>11</v>
      </c>
    </row>
    <row r="32" spans="2:5">
      <c r="B32" s="1"/>
      <c r="C32" s="3"/>
      <c r="D32" s="44"/>
      <c r="E32" s="44"/>
    </row>
    <row r="33" spans="2:5">
      <c r="B33" s="6" t="s">
        <v>29</v>
      </c>
      <c r="C33" s="3"/>
      <c r="D33" s="44"/>
      <c r="E33" s="44"/>
    </row>
    <row r="34" spans="2:5">
      <c r="B34" s="1" t="s">
        <v>72</v>
      </c>
      <c r="C34" s="3"/>
      <c r="D34" s="44"/>
      <c r="E34" s="104">
        <v>0.15</v>
      </c>
    </row>
    <row r="35" spans="2:5">
      <c r="B35" s="6" t="s">
        <v>30</v>
      </c>
      <c r="C35" s="3"/>
      <c r="D35" s="44"/>
      <c r="E35" s="104">
        <v>0.15</v>
      </c>
    </row>
    <row r="36" spans="2:5">
      <c r="B36" s="1" t="s">
        <v>73</v>
      </c>
      <c r="C36" s="3"/>
      <c r="D36" s="44"/>
      <c r="E36" s="44"/>
    </row>
    <row r="37" spans="2:5">
      <c r="B37" s="6" t="s">
        <v>31</v>
      </c>
      <c r="C37" s="3"/>
      <c r="D37" s="44"/>
      <c r="E37" s="104">
        <v>0.3</v>
      </c>
    </row>
    <row r="38" spans="2:5">
      <c r="B38" s="1" t="s">
        <v>75</v>
      </c>
      <c r="C38" s="3"/>
      <c r="D38" s="44"/>
      <c r="E38" s="44"/>
    </row>
    <row r="39" spans="2:5">
      <c r="B39" s="1" t="s">
        <v>74</v>
      </c>
      <c r="C39" s="3"/>
      <c r="D39" s="44"/>
      <c r="E39" s="44"/>
    </row>
    <row r="40" spans="2:5">
      <c r="B40" s="6" t="s">
        <v>32</v>
      </c>
      <c r="C40" s="3"/>
      <c r="D40" s="44"/>
      <c r="E40" s="104">
        <v>0.1</v>
      </c>
    </row>
    <row r="41" spans="2:5">
      <c r="B41" s="1" t="s">
        <v>76</v>
      </c>
      <c r="C41" s="3"/>
      <c r="D41" s="44"/>
      <c r="E41" s="44"/>
    </row>
    <row r="42" spans="2:5">
      <c r="B42" s="6" t="s">
        <v>33</v>
      </c>
      <c r="C42" s="3"/>
      <c r="D42" s="44"/>
      <c r="E42" s="104">
        <v>0.3</v>
      </c>
    </row>
    <row r="43" spans="2:5">
      <c r="B43" s="1" t="s">
        <v>71</v>
      </c>
      <c r="C43" s="3"/>
      <c r="D43" s="44"/>
      <c r="E43" s="44"/>
    </row>
    <row r="44" spans="2:5" ht="13.5" thickBot="1">
      <c r="B44" s="2"/>
      <c r="C44" s="4"/>
      <c r="D44" s="50" t="s">
        <v>28</v>
      </c>
      <c r="E44" s="49">
        <v>1</v>
      </c>
    </row>
    <row r="47" spans="2:5">
      <c r="C47" s="43"/>
    </row>
    <row r="48" spans="2:5">
      <c r="C48" s="43"/>
    </row>
    <row r="49" spans="2:4">
      <c r="C49" s="43"/>
    </row>
    <row r="50" spans="2:4">
      <c r="C50" s="43"/>
    </row>
    <row r="56" spans="2:4">
      <c r="D56" s="46"/>
    </row>
    <row r="57" spans="2:4" ht="18">
      <c r="B57" s="15"/>
      <c r="C57" s="15"/>
      <c r="D57" s="46"/>
    </row>
    <row r="58" spans="2:4">
      <c r="D58" s="46"/>
    </row>
    <row r="59" spans="2:4" ht="18.75">
      <c r="B59" s="40"/>
      <c r="C59" s="40"/>
      <c r="D59" s="46"/>
    </row>
    <row r="60" spans="2:4">
      <c r="D60" s="46"/>
    </row>
    <row r="61" spans="2:4">
      <c r="D61" s="46"/>
    </row>
    <row r="99" spans="2:4" ht="15">
      <c r="B99" s="12"/>
      <c r="C99" s="12"/>
      <c r="D99" s="12"/>
    </row>
    <row r="100" spans="2:4" ht="15">
      <c r="B100" s="12"/>
      <c r="C100" s="12"/>
      <c r="D100" s="12"/>
    </row>
  </sheetData>
  <mergeCells count="4">
    <mergeCell ref="B10:D10"/>
    <mergeCell ref="B31:D31"/>
    <mergeCell ref="B2:E2"/>
    <mergeCell ref="B1:E1"/>
  </mergeCells>
  <phoneticPr fontId="2" type="noConversion"/>
  <printOptions horizontalCentered="1"/>
  <pageMargins left="0.39370078740157483" right="0.39370078740157483" top="0.59055118110236227" bottom="0.39370078740157483" header="0" footer="0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4"/>
  <sheetViews>
    <sheetView workbookViewId="0"/>
  </sheetViews>
  <sheetFormatPr baseColWidth="10" defaultRowHeight="12.75"/>
  <sheetData>
    <row r="2" spans="2:10" ht="13.5" thickBot="1"/>
    <row r="3" spans="2:10" ht="15.75" thickBot="1">
      <c r="B3" s="68" t="s">
        <v>85</v>
      </c>
      <c r="C3" s="69"/>
      <c r="D3" s="69"/>
      <c r="E3" s="69"/>
      <c r="F3" s="69"/>
      <c r="G3" s="69"/>
      <c r="H3" s="69"/>
      <c r="I3" s="69"/>
      <c r="J3" s="70"/>
    </row>
    <row r="4" spans="2:10" ht="15">
      <c r="B4" s="71" t="s">
        <v>107</v>
      </c>
      <c r="C4" s="3"/>
      <c r="D4" s="3"/>
      <c r="E4" s="3"/>
      <c r="F4" s="3"/>
      <c r="G4" s="3"/>
      <c r="H4" s="3"/>
      <c r="I4" s="3"/>
      <c r="J4" s="44"/>
    </row>
    <row r="5" spans="2:10" ht="15">
      <c r="B5" s="71" t="s">
        <v>108</v>
      </c>
      <c r="C5" s="3"/>
      <c r="D5" s="3"/>
      <c r="E5" s="3"/>
      <c r="F5" s="3"/>
      <c r="G5" s="3"/>
      <c r="H5" s="3"/>
      <c r="I5" s="3"/>
      <c r="J5" s="44"/>
    </row>
    <row r="6" spans="2:10" ht="15">
      <c r="B6" s="71"/>
      <c r="C6" s="3"/>
      <c r="D6" s="3"/>
      <c r="E6" s="3"/>
      <c r="F6" s="3"/>
      <c r="G6" s="3"/>
      <c r="H6" s="3"/>
      <c r="I6" s="3"/>
      <c r="J6" s="44"/>
    </row>
    <row r="7" spans="2:10" ht="15">
      <c r="B7" s="71" t="s">
        <v>86</v>
      </c>
      <c r="C7" s="3"/>
      <c r="D7" s="3"/>
      <c r="E7" s="3"/>
      <c r="F7" s="3"/>
      <c r="G7" s="3"/>
      <c r="H7" s="3"/>
      <c r="I7" s="3"/>
      <c r="J7" s="44"/>
    </row>
    <row r="8" spans="2:10" ht="15">
      <c r="B8" s="71" t="s">
        <v>87</v>
      </c>
      <c r="C8" s="3"/>
      <c r="D8" s="3"/>
      <c r="E8" s="3"/>
      <c r="F8" s="3"/>
      <c r="G8" s="3"/>
      <c r="H8" s="3"/>
      <c r="I8" s="3"/>
      <c r="J8" s="44"/>
    </row>
    <row r="9" spans="2:10" ht="15">
      <c r="B9" s="72" t="s">
        <v>88</v>
      </c>
      <c r="C9" s="3"/>
      <c r="D9" s="3"/>
      <c r="E9" s="3"/>
      <c r="F9" s="3"/>
      <c r="G9" s="3"/>
      <c r="H9" s="3"/>
      <c r="I9" s="3"/>
      <c r="J9" s="44"/>
    </row>
    <row r="10" spans="2:10" ht="15">
      <c r="B10" s="72" t="s">
        <v>89</v>
      </c>
      <c r="C10" s="3"/>
      <c r="D10" s="3"/>
      <c r="E10" s="3"/>
      <c r="F10" s="3"/>
      <c r="G10" s="3"/>
      <c r="H10" s="3"/>
      <c r="I10" s="3"/>
      <c r="J10" s="44"/>
    </row>
    <row r="11" spans="2:10" ht="15">
      <c r="B11" s="71"/>
      <c r="C11" s="3"/>
      <c r="D11" s="3"/>
      <c r="E11" s="3"/>
      <c r="F11" s="3"/>
      <c r="G11" s="3"/>
      <c r="H11" s="3"/>
      <c r="I11" s="3"/>
      <c r="J11" s="44"/>
    </row>
    <row r="12" spans="2:10" ht="15">
      <c r="B12" s="71" t="s">
        <v>90</v>
      </c>
      <c r="C12" s="3"/>
      <c r="D12" s="3"/>
      <c r="E12" s="3"/>
      <c r="F12" s="3"/>
      <c r="G12" s="3"/>
      <c r="H12" s="3"/>
      <c r="I12" s="3"/>
      <c r="J12" s="44"/>
    </row>
    <row r="13" spans="2:10" ht="15">
      <c r="B13" s="71"/>
      <c r="C13" s="3"/>
      <c r="D13" s="3"/>
      <c r="E13" s="3"/>
      <c r="F13" s="3"/>
      <c r="G13" s="3"/>
      <c r="H13" s="3"/>
      <c r="I13" s="3"/>
      <c r="J13" s="44"/>
    </row>
    <row r="14" spans="2:10" ht="15">
      <c r="B14" s="71" t="s">
        <v>115</v>
      </c>
      <c r="C14" s="3"/>
      <c r="D14" s="3"/>
      <c r="E14" s="3"/>
      <c r="F14" s="3"/>
      <c r="G14" s="3"/>
      <c r="H14" s="3"/>
      <c r="I14" s="3"/>
      <c r="J14" s="44"/>
    </row>
    <row r="15" spans="2:10" ht="15">
      <c r="B15" s="71"/>
      <c r="C15" s="3"/>
      <c r="D15" s="3"/>
      <c r="E15" s="3"/>
      <c r="F15" s="3"/>
      <c r="G15" s="3"/>
      <c r="H15" s="3"/>
      <c r="I15" s="3"/>
      <c r="J15" s="44"/>
    </row>
    <row r="16" spans="2:10" ht="15">
      <c r="B16" s="72" t="s">
        <v>109</v>
      </c>
      <c r="C16" s="3"/>
      <c r="D16" s="3"/>
      <c r="E16" s="3"/>
      <c r="F16" s="3"/>
      <c r="G16" s="3"/>
      <c r="H16" s="3"/>
      <c r="I16" s="3"/>
      <c r="J16" s="44"/>
    </row>
    <row r="17" spans="2:10" ht="15">
      <c r="B17" s="72"/>
      <c r="C17" s="73" t="s">
        <v>110</v>
      </c>
      <c r="D17" s="3"/>
      <c r="E17" s="3"/>
      <c r="F17" s="3"/>
      <c r="G17" s="3"/>
      <c r="H17" s="3"/>
      <c r="I17" s="3"/>
      <c r="J17" s="44"/>
    </row>
    <row r="18" spans="2:10" ht="15">
      <c r="B18" s="72"/>
      <c r="C18" s="73" t="s">
        <v>111</v>
      </c>
      <c r="D18" s="3"/>
      <c r="E18" s="3"/>
      <c r="F18" s="3"/>
      <c r="G18" s="3"/>
      <c r="H18" s="3"/>
      <c r="I18" s="3"/>
      <c r="J18" s="44"/>
    </row>
    <row r="19" spans="2:10" ht="15">
      <c r="B19" s="72"/>
      <c r="C19" s="3" t="s">
        <v>112</v>
      </c>
      <c r="D19" s="3"/>
      <c r="E19" s="3"/>
      <c r="F19" s="3"/>
      <c r="G19" s="3"/>
      <c r="H19" s="3"/>
      <c r="I19" s="3"/>
      <c r="J19" s="44"/>
    </row>
    <row r="20" spans="2:10" ht="15">
      <c r="B20" s="72" t="s">
        <v>113</v>
      </c>
      <c r="C20" s="3"/>
      <c r="D20" s="3"/>
      <c r="E20" s="3"/>
      <c r="F20" s="3"/>
      <c r="G20" s="3"/>
      <c r="H20" s="3"/>
      <c r="I20" s="3"/>
      <c r="J20" s="44"/>
    </row>
    <row r="21" spans="2:10" ht="15">
      <c r="B21" s="72"/>
      <c r="C21" s="3" t="s">
        <v>114</v>
      </c>
      <c r="D21" s="3"/>
      <c r="E21" s="3"/>
      <c r="F21" s="3"/>
      <c r="G21" s="3"/>
      <c r="H21" s="3"/>
      <c r="I21" s="3"/>
      <c r="J21" s="44"/>
    </row>
    <row r="22" spans="2:10" ht="15">
      <c r="B22" s="71"/>
      <c r="C22" s="3"/>
      <c r="D22" s="3"/>
      <c r="E22" s="3"/>
      <c r="F22" s="3"/>
      <c r="G22" s="3"/>
      <c r="H22" s="3"/>
      <c r="I22" s="3"/>
      <c r="J22" s="44"/>
    </row>
    <row r="23" spans="2:10" ht="15">
      <c r="B23" s="71" t="s">
        <v>91</v>
      </c>
      <c r="C23" s="3"/>
      <c r="D23" s="3"/>
      <c r="E23" s="3"/>
      <c r="F23" s="3"/>
      <c r="G23" s="3"/>
      <c r="H23" s="3"/>
      <c r="I23" s="3"/>
      <c r="J23" s="44"/>
    </row>
    <row r="24" spans="2:10" ht="15">
      <c r="B24" s="72" t="s">
        <v>92</v>
      </c>
      <c r="C24" s="3"/>
      <c r="D24" s="3"/>
      <c r="E24" s="3"/>
      <c r="F24" s="3"/>
      <c r="G24" s="3"/>
      <c r="H24" s="3"/>
      <c r="I24" s="3"/>
      <c r="J24" s="44"/>
    </row>
    <row r="25" spans="2:10" ht="15">
      <c r="B25" s="72" t="s">
        <v>105</v>
      </c>
      <c r="C25" s="3"/>
      <c r="D25" s="3"/>
      <c r="E25" s="3"/>
      <c r="F25" s="3"/>
      <c r="G25" s="3"/>
      <c r="H25" s="3"/>
      <c r="I25" s="3"/>
      <c r="J25" s="44"/>
    </row>
    <row r="26" spans="2:10" ht="15">
      <c r="B26" s="72"/>
      <c r="C26" s="3" t="s">
        <v>106</v>
      </c>
      <c r="D26" s="3"/>
      <c r="E26" s="3"/>
      <c r="F26" s="3"/>
      <c r="G26" s="3"/>
      <c r="H26" s="3"/>
      <c r="I26" s="3"/>
      <c r="J26" s="44"/>
    </row>
    <row r="27" spans="2:10" ht="12.75" customHeight="1">
      <c r="B27" s="1"/>
      <c r="C27" s="3"/>
      <c r="D27" s="3"/>
      <c r="E27" s="64"/>
      <c r="F27" s="63"/>
      <c r="G27" s="65"/>
      <c r="H27" s="3"/>
      <c r="I27" s="3"/>
      <c r="J27" s="44"/>
    </row>
    <row r="28" spans="2:10" ht="12.75" customHeight="1">
      <c r="B28" s="7" t="s">
        <v>116</v>
      </c>
      <c r="D28" s="7"/>
      <c r="E28" s="7"/>
      <c r="F28" s="7"/>
      <c r="G28" s="3"/>
      <c r="H28" s="3"/>
      <c r="I28" s="3"/>
      <c r="J28" s="44"/>
    </row>
    <row r="29" spans="2:10">
      <c r="B29" s="1"/>
      <c r="C29" s="62" t="s">
        <v>93</v>
      </c>
      <c r="D29" s="62"/>
      <c r="E29" s="62"/>
      <c r="F29" s="3"/>
      <c r="G29" s="3"/>
      <c r="H29" s="3"/>
      <c r="I29" s="3"/>
      <c r="J29" s="44"/>
    </row>
    <row r="30" spans="2:10">
      <c r="B30" s="1"/>
      <c r="C30" s="62" t="s">
        <v>94</v>
      </c>
      <c r="D30" s="62"/>
      <c r="E30" s="62"/>
      <c r="F30" s="3"/>
      <c r="G30" s="3"/>
      <c r="H30" s="3"/>
      <c r="I30" s="3"/>
      <c r="J30" s="44"/>
    </row>
    <row r="31" spans="2:10">
      <c r="B31" s="1"/>
      <c r="C31" s="62" t="s">
        <v>95</v>
      </c>
      <c r="D31" s="62"/>
      <c r="E31" s="62"/>
      <c r="F31" s="3"/>
      <c r="G31" s="3"/>
      <c r="H31" s="3"/>
      <c r="I31" s="3"/>
      <c r="J31" s="44"/>
    </row>
    <row r="32" spans="2:10">
      <c r="B32" s="1"/>
      <c r="C32" s="62" t="s">
        <v>96</v>
      </c>
      <c r="D32" s="62"/>
      <c r="E32" s="62"/>
      <c r="F32" s="3"/>
      <c r="G32" s="3"/>
      <c r="H32" s="3"/>
      <c r="I32" s="3"/>
      <c r="J32" s="44"/>
    </row>
    <row r="33" spans="2:10">
      <c r="B33" s="1"/>
      <c r="C33" s="62" t="s">
        <v>97</v>
      </c>
      <c r="D33" s="62"/>
      <c r="E33" s="62"/>
      <c r="F33" s="3"/>
      <c r="G33" s="3"/>
      <c r="H33" s="3"/>
      <c r="I33" s="3"/>
      <c r="J33" s="44"/>
    </row>
    <row r="34" spans="2:10" ht="15">
      <c r="B34" s="6" t="s">
        <v>117</v>
      </c>
      <c r="C34" s="7"/>
      <c r="D34" s="7"/>
      <c r="E34" s="67"/>
      <c r="F34" s="66"/>
      <c r="G34" s="3"/>
      <c r="H34" s="3"/>
      <c r="I34" s="3"/>
      <c r="J34" s="44"/>
    </row>
    <row r="35" spans="2:10">
      <c r="B35" s="1"/>
      <c r="C35" s="62" t="s">
        <v>98</v>
      </c>
      <c r="D35" s="62"/>
      <c r="E35" s="62"/>
      <c r="F35" s="3"/>
      <c r="G35" s="3"/>
      <c r="H35" s="3"/>
      <c r="I35" s="3"/>
      <c r="J35" s="44"/>
    </row>
    <row r="36" spans="2:10">
      <c r="B36" s="1"/>
      <c r="C36" s="62" t="s">
        <v>99</v>
      </c>
      <c r="D36" s="62"/>
      <c r="E36" s="62"/>
      <c r="F36" s="3"/>
      <c r="G36" s="3"/>
      <c r="H36" s="3"/>
      <c r="I36" s="3"/>
      <c r="J36" s="44"/>
    </row>
    <row r="37" spans="2:10">
      <c r="B37" s="1"/>
      <c r="C37" s="62" t="s">
        <v>100</v>
      </c>
      <c r="D37" s="62"/>
      <c r="E37" s="62"/>
      <c r="F37" s="3"/>
      <c r="G37" s="3"/>
      <c r="H37" s="3"/>
      <c r="I37" s="3"/>
      <c r="J37" s="44"/>
    </row>
    <row r="38" spans="2:10">
      <c r="B38" s="1"/>
      <c r="C38" s="62" t="s">
        <v>101</v>
      </c>
      <c r="D38" s="62"/>
      <c r="E38" s="62"/>
      <c r="F38" s="3"/>
      <c r="G38" s="3"/>
      <c r="H38" s="3"/>
      <c r="I38" s="3"/>
      <c r="J38" s="44"/>
    </row>
    <row r="39" spans="2:10">
      <c r="B39" s="1"/>
      <c r="C39" s="62" t="s">
        <v>102</v>
      </c>
      <c r="D39" s="62"/>
      <c r="E39" s="62"/>
      <c r="F39" s="3"/>
      <c r="G39" s="3"/>
      <c r="H39" s="3"/>
      <c r="I39" s="3"/>
      <c r="J39" s="44"/>
    </row>
    <row r="40" spans="2:10" ht="15">
      <c r="B40" s="1"/>
      <c r="C40" s="3"/>
      <c r="D40" s="3"/>
      <c r="E40" s="61"/>
      <c r="F40" s="61"/>
      <c r="G40" s="61"/>
      <c r="H40" s="3"/>
      <c r="I40" s="3"/>
      <c r="J40" s="44"/>
    </row>
    <row r="41" spans="2:10" ht="15">
      <c r="B41" s="71" t="s">
        <v>103</v>
      </c>
      <c r="C41" s="3"/>
      <c r="D41" s="3"/>
      <c r="E41" s="3"/>
      <c r="F41" s="3"/>
      <c r="G41" s="3"/>
      <c r="H41" s="3"/>
      <c r="I41" s="3"/>
      <c r="J41" s="44"/>
    </row>
    <row r="42" spans="2:10" ht="13.5" thickBot="1">
      <c r="B42" s="1" t="s">
        <v>104</v>
      </c>
      <c r="C42" s="3"/>
      <c r="D42" s="3"/>
      <c r="E42" s="3"/>
      <c r="F42" s="3"/>
      <c r="G42" s="3"/>
      <c r="H42" s="3"/>
      <c r="I42" s="3"/>
      <c r="J42" s="44"/>
    </row>
    <row r="43" spans="2:10">
      <c r="B43" s="105" t="s">
        <v>119</v>
      </c>
      <c r="C43" s="110"/>
      <c r="D43" s="110"/>
      <c r="E43" s="110"/>
      <c r="F43" s="110"/>
      <c r="G43" s="110"/>
      <c r="H43" s="110"/>
      <c r="I43" s="110"/>
      <c r="J43" s="106"/>
    </row>
    <row r="44" spans="2:10" ht="13.5" thickBot="1">
      <c r="B44" s="107" t="s">
        <v>118</v>
      </c>
      <c r="C44" s="108"/>
      <c r="D44" s="108"/>
      <c r="E44" s="108"/>
      <c r="F44" s="108"/>
      <c r="G44" s="108"/>
      <c r="H44" s="108"/>
      <c r="I44" s="108"/>
      <c r="J44" s="109"/>
    </row>
  </sheetData>
  <mergeCells count="14">
    <mergeCell ref="C39:E39"/>
    <mergeCell ref="E40:G40"/>
    <mergeCell ref="B3:J3"/>
    <mergeCell ref="B43:J43"/>
    <mergeCell ref="B44:J44"/>
    <mergeCell ref="C33:E33"/>
    <mergeCell ref="C35:E35"/>
    <mergeCell ref="C36:E36"/>
    <mergeCell ref="C37:E37"/>
    <mergeCell ref="C38:E38"/>
    <mergeCell ref="C29:E29"/>
    <mergeCell ref="C30:E30"/>
    <mergeCell ref="C31:E31"/>
    <mergeCell ref="C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</vt:lpstr>
      <vt:lpstr>Parámetros</vt:lpstr>
      <vt:lpstr>Instrucciones</vt:lpstr>
    </vt:vector>
  </TitlesOfParts>
  <Company>Cooperativa Multiactiva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CONVERGENTE</dc:creator>
  <cp:lastModifiedBy>USER</cp:lastModifiedBy>
  <cp:lastPrinted>2010-10-05T12:28:45Z</cp:lastPrinted>
  <dcterms:created xsi:type="dcterms:W3CDTF">2006-10-11T18:07:00Z</dcterms:created>
  <dcterms:modified xsi:type="dcterms:W3CDTF">2013-08-17T17:25:37Z</dcterms:modified>
</cp:coreProperties>
</file>